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MR OBJETIVOS 2017" sheetId="1" r:id="rId1"/>
    <sheet name="PMR 2017" sheetId="2" r:id="rId2"/>
  </sheets>
  <definedNames>
    <definedName name="_xlnm.Print_Area" localSheetId="1">'PMR 2017'!$A$1:$E$18</definedName>
    <definedName name="_xlnm.Print_Area" localSheetId="0">'PMR OBJETIVOS 2017'!$A$1:$E$27</definedName>
  </definedNames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<sst xmlns="http://schemas.openxmlformats.org/spreadsheetml/2006/main" count="77" uniqueCount="66">
  <si>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</si>
  <si>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</si>
  <si>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</si>
  <si>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</si>
  <si>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</si>
  <si>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</si>
  <si>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</si>
  <si>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</si>
  <si>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</si>
  <si>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</si>
  <si>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</si>
  <si>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</si>
  <si>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</si>
  <si>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</si>
  <si>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</si>
  <si>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</si>
  <si>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</si>
  <si>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</si>
  <si>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</si>
  <si>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</si>
  <si>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</si>
  <si>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</si>
  <si>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</si>
  <si>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</si>
  <si>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</si>
  <si>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</si>
  <si>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</si>
  <si>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</si>
  <si>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</si>
  <si>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</si>
  <si>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</si>
  <si>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</si>
  <si>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</si>
  <si>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</si>
  <si>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</si>
  <si>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</si>
  <si>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</si>
  <si>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t xml:space="preserve">Unidad Ejecutora No 02 Auditoria Fiscal </t>
  </si>
  <si>
    <t>FORMATO CBN 1003 PRESUPUESTO ORIENTADO A RESULTADOS -POR-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</si>
  <si>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</si>
  <si>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</si>
  <si>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Proyectos de Inversión</t>
  </si>
  <si>
    <t>TOTAL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</si>
  <si>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</si>
  <si>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</si>
  <si>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</si>
  <si>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</si>
  <si>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>PRESUPUESTO POR PRODUCTOS VIGENCIA 2017</t>
  </si>
  <si>
    <t>OBJETIVOS - PRODUCTOS E  INDICADORES  DE 2017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</si>
  <si>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
(1.743/2.294).</t>
    </r>
  </si>
  <si>
    <t xml:space="preserve"> Efectividad del recaudo efectuado en Procesos de Jurisdicción Coactiva </t>
  </si>
  <si>
    <t xml:space="preserve">Elaboró:- Claudia Pedraza Aldana  -  Dirección Técnica de Planeación </t>
  </si>
  <si>
    <t xml:space="preserve">Aprobó: Grace Rodado Yate   - Director Técnico de Planeación </t>
  </si>
  <si>
    <t>Revisó y Aprobó : Grace Rodado Yate - Directora Técnica de Planeación.</t>
  </si>
  <si>
    <t>Fecha de Elaboración: Enero  12 de 2018</t>
  </si>
  <si>
    <t>GIROS ACUMULADOS A DICIEMBRE DE 2017</t>
  </si>
  <si>
    <t xml:space="preserve">Elaboró:   - Claudia Pedraza Aldana . Fecha: Enero 12   de 2017     </t>
  </si>
  <si>
    <t>Fuente: PREDIS - Reporte de Ejecución Presupuestal a  Diciembre     de 2017.</t>
  </si>
  <si>
    <t>inversion DICIEMBRE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</si>
  <si>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(484/470)</t>
    </r>
  </si>
  <si>
    <t>ALCANZADO A DICIEMBRE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</si>
  <si>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(78/96)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</si>
  <si>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(172/226)</t>
    </r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</si>
  <si>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(114,224,361,016/130,640,172,017)
</t>
    </r>
  </si>
  <si>
    <t>16,300,000,000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</si>
  <si>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 la Cuantía
Recaudada en la Vigencia  / Valor a recaudar programado (meta anual)
(18,214,762,767 /16.300.000.000).
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</si>
</sst>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.00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&quot; de &quot;mmmm&quot; de &quot;yyyy"/>
    <numFmt numFmtId="188" formatCode="[$-240A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 Narrow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1" fillId="20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 readingOrder="1"/>
    </xf>
    <xf numFmtId="0" fontId="68" fillId="34" borderId="11" xfId="0" applyFont="1" applyFill="1" applyBorder="1" applyAlignment="1">
      <alignment horizontal="center" vertical="center" wrapText="1" readingOrder="1"/>
    </xf>
    <xf numFmtId="0" fontId="69" fillId="34" borderId="12" xfId="0" applyFont="1" applyFill="1" applyBorder="1" applyAlignment="1">
      <alignment horizontal="left" vertical="center" wrapText="1" readingOrder="1"/>
    </xf>
    <xf numFmtId="3" fontId="70" fillId="35" borderId="12" xfId="0" applyNumberFormat="1" applyFont="1" applyFill="1" applyBorder="1" applyAlignment="1">
      <alignment horizontal="right" vertical="center" wrapText="1" readingOrder="1"/>
    </xf>
    <xf numFmtId="0" fontId="71" fillId="34" borderId="10" xfId="0" applyFont="1" applyFill="1" applyBorder="1" applyAlignment="1">
      <alignment horizontal="left" vertical="center" wrapText="1" readingOrder="1"/>
    </xf>
    <xf numFmtId="3" fontId="72" fillId="35" borderId="10" xfId="0" applyNumberFormat="1" applyFont="1" applyFill="1" applyBorder="1" applyAlignment="1">
      <alignment horizontal="right" vertical="center" wrapText="1" readingOrder="1"/>
    </xf>
    <xf numFmtId="3" fontId="72" fillId="36" borderId="10" xfId="0" applyNumberFormat="1" applyFont="1" applyFill="1" applyBorder="1" applyAlignment="1">
      <alignment horizontal="right" vertical="center" wrapText="1" readingOrder="1"/>
    </xf>
    <xf numFmtId="0" fontId="4" fillId="37" borderId="10" xfId="0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6" fontId="13" fillId="0" borderId="0" xfId="51" applyFont="1" applyAlignment="1">
      <alignment/>
    </xf>
    <xf numFmtId="166" fontId="13" fillId="0" borderId="0" xfId="0" applyNumberFormat="1" applyFont="1" applyAlignment="1">
      <alignment/>
    </xf>
    <xf numFmtId="174" fontId="13" fillId="0" borderId="0" xfId="51" applyNumberFormat="1" applyFont="1" applyAlignment="1">
      <alignment/>
    </xf>
    <xf numFmtId="18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3" fontId="12" fillId="37" borderId="10" xfId="0" applyNumberFormat="1" applyFont="1" applyFill="1" applyBorder="1" applyAlignment="1">
      <alignment/>
    </xf>
    <xf numFmtId="171" fontId="23" fillId="0" borderId="0" xfId="56" applyNumberFormat="1" applyFont="1" applyAlignment="1">
      <alignment horizontal="center" vertical="center" wrapText="1"/>
    </xf>
    <xf numFmtId="171" fontId="23" fillId="0" borderId="0" xfId="56" applyNumberFormat="1" applyFont="1" applyAlignment="1">
      <alignment horizontal="center" wrapText="1"/>
    </xf>
    <xf numFmtId="174" fontId="74" fillId="0" borderId="0" xfId="51" applyNumberFormat="1" applyFont="1" applyAlignment="1">
      <alignment/>
    </xf>
    <xf numFmtId="0" fontId="0" fillId="0" borderId="0" xfId="0" applyAlignment="1">
      <alignment wrapText="1"/>
    </xf>
    <xf numFmtId="174" fontId="75" fillId="0" borderId="0" xfId="0" applyNumberFormat="1" applyFont="1" applyAlignment="1">
      <alignment wrapText="1"/>
    </xf>
    <xf numFmtId="174" fontId="76" fillId="0" borderId="0" xfId="0" applyNumberFormat="1" applyFont="1" applyAlignment="1">
      <alignment wrapText="1"/>
    </xf>
    <xf numFmtId="3" fontId="72" fillId="38" borderId="10" xfId="0" applyNumberFormat="1" applyFont="1" applyFill="1" applyBorder="1" applyAlignment="1">
      <alignment horizontal="right" vertical="center" wrapText="1" readingOrder="1"/>
    </xf>
    <xf numFmtId="0" fontId="4" fillId="0" borderId="13" xfId="0" applyFont="1" applyFill="1" applyBorder="1" applyAlignment="1">
      <alignment horizontal="center" vertical="center" wrapText="1"/>
    </xf>
    <xf numFmtId="9" fontId="14" fillId="0" borderId="10" xfId="56" applyFont="1" applyBorder="1" applyAlignment="1">
      <alignment wrapText="1"/>
    </xf>
    <xf numFmtId="0" fontId="77" fillId="0" borderId="0" xfId="0" applyFont="1" applyAlignment="1">
      <alignment/>
    </xf>
    <xf numFmtId="44" fontId="77" fillId="0" borderId="0" xfId="0" applyNumberFormat="1" applyFont="1" applyAlignment="1">
      <alignment/>
    </xf>
    <xf numFmtId="3" fontId="72" fillId="39" borderId="10" xfId="0" applyNumberFormat="1" applyFont="1" applyFill="1" applyBorder="1" applyAlignment="1">
      <alignment horizontal="right" vertical="center" wrapText="1" readingOrder="1"/>
    </xf>
    <xf numFmtId="3" fontId="0" fillId="40" borderId="0" xfId="0" applyNumberFormat="1" applyFill="1" applyAlignment="1">
      <alignment/>
    </xf>
    <xf numFmtId="3" fontId="78" fillId="39" borderId="10" xfId="0" applyNumberFormat="1" applyFont="1" applyFill="1" applyBorder="1" applyAlignment="1">
      <alignment horizontal="right" vertical="center" wrapText="1" readingOrder="1"/>
    </xf>
    <xf numFmtId="0" fontId="16" fillId="38" borderId="14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2" fontId="13" fillId="0" borderId="0" xfId="0" applyNumberFormat="1" applyFont="1" applyAlignment="1">
      <alignment/>
    </xf>
    <xf numFmtId="9" fontId="4" fillId="37" borderId="10" xfId="56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9" fontId="21" fillId="37" borderId="10" xfId="56" applyFont="1" applyFill="1" applyBorder="1" applyAlignment="1">
      <alignment horizontal="center" vertical="center"/>
    </xf>
    <xf numFmtId="9" fontId="4" fillId="37" borderId="10" xfId="0" applyNumberFormat="1" applyFont="1" applyFill="1" applyBorder="1" applyAlignment="1">
      <alignment horizontal="center" vertical="center"/>
    </xf>
    <xf numFmtId="9" fontId="4" fillId="37" borderId="10" xfId="56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0</xdr:col>
      <xdr:colOff>971550</xdr:colOff>
      <xdr:row>3</xdr:row>
      <xdr:rowOff>142875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"/>
  <sheetViews>
    <sheetView zoomScalePageLayoutView="0" workbookViewId="0" topLeftCell="A16">
      <selection activeCell="A1" sqref="A1:E27"/>
    </sheetView>
  </sheetViews>
  <sheetFormatPr defaultColWidth="11.421875" defaultRowHeight="15"/>
  <cols>
    <col min="1" max="1" width="50.00390625" style="20" customWidth="1"/>
    <col min="2" max="2" width="17.421875" style="20" customWidth="1"/>
    <col min="3" max="3" width="11.421875" style="20" customWidth="1"/>
    <col min="4" max="4" width="15.421875" style="20" customWidth="1"/>
    <col min="5" max="5" width="14.140625" style="20" customWidth="1"/>
    <col min="6" max="6" width="41.28125" style="20" hidden="1" customWidth="1"/>
    <col min="7" max="7" width="37.7109375" style="20" customWidth="1"/>
    <col min="8" max="8" width="31.7109375" style="20" customWidth="1"/>
    <col min="9" max="9" width="23.00390625" style="20" customWidth="1"/>
    <col min="10" max="10" width="17.8515625" style="20" bestFit="1" customWidth="1"/>
    <col min="11" max="12" width="22.57421875" style="20" customWidth="1"/>
    <col min="13" max="13" width="18.57421875" style="20" customWidth="1"/>
    <col min="14" max="14" width="18.57421875" style="20" bestFit="1" customWidth="1"/>
    <col min="15" max="15" width="36.421875" style="20" customWidth="1"/>
    <col min="16" max="16" width="11.421875" style="20" customWidth="1"/>
    <col min="17" max="17" width="1.1484375" style="20" customWidth="1"/>
    <col min="18" max="18" width="2.421875" style="20" hidden="1" customWidth="1"/>
    <col min="19" max="19" width="11.421875" style="20" hidden="1" customWidth="1"/>
    <col min="20" max="20" width="64.7109375" style="20" customWidth="1"/>
    <col min="21" max="16384" width="11.421875" style="20" customWidth="1"/>
  </cols>
  <sheetData>
    <row r="1" spans="1:5" ht="14.25">
      <c r="A1" s="70" t="s">
        <v>38</v>
      </c>
      <c r="B1" s="71"/>
      <c r="C1" s="71"/>
      <c r="D1" s="71"/>
      <c r="E1" s="72"/>
    </row>
    <row r="2" spans="1:4" ht="15.75" customHeight="1">
      <c r="A2" s="73" t="s">
        <v>4</v>
      </c>
      <c r="B2" s="73"/>
      <c r="C2" s="73"/>
      <c r="D2" s="73"/>
    </row>
    <row r="3" spans="1:4" ht="15.75">
      <c r="A3" s="74" t="s">
        <v>7</v>
      </c>
      <c r="B3" s="74"/>
      <c r="C3" s="74"/>
      <c r="D3" s="74"/>
    </row>
    <row r="4" spans="1:4" ht="24" customHeight="1">
      <c r="A4" s="75" t="s">
        <v>48</v>
      </c>
      <c r="B4" s="75"/>
      <c r="C4" s="75"/>
      <c r="D4" s="75"/>
    </row>
    <row r="5" spans="1:5" ht="14.25" customHeight="1">
      <c r="A5" s="24" t="s">
        <v>25</v>
      </c>
      <c r="B5" s="76" t="s">
        <v>21</v>
      </c>
      <c r="C5" s="76"/>
      <c r="D5" s="76"/>
      <c r="E5" s="76"/>
    </row>
    <row r="6" spans="1:5" ht="24">
      <c r="A6" s="1" t="s">
        <v>31</v>
      </c>
      <c r="B6" s="1" t="s">
        <v>0</v>
      </c>
      <c r="C6" s="1" t="s">
        <v>1</v>
      </c>
      <c r="D6" s="1">
        <v>2017</v>
      </c>
      <c r="E6" s="1" t="s">
        <v>60</v>
      </c>
    </row>
    <row r="7" spans="1:5" ht="60">
      <c r="A7" s="25" t="s">
        <v>61</v>
      </c>
      <c r="B7" s="19">
        <v>1</v>
      </c>
      <c r="C7" s="18">
        <v>1</v>
      </c>
      <c r="D7" s="18">
        <v>0.92</v>
      </c>
      <c r="E7" s="93">
        <v>0.81</v>
      </c>
    </row>
    <row r="8" spans="1:8" ht="20.25" customHeight="1">
      <c r="A8" s="24" t="s">
        <v>26</v>
      </c>
      <c r="B8" s="78" t="s">
        <v>5</v>
      </c>
      <c r="C8" s="78"/>
      <c r="D8" s="78"/>
      <c r="E8" s="78"/>
      <c r="H8" s="52"/>
    </row>
    <row r="9" spans="1:5" ht="24">
      <c r="A9" s="1" t="s">
        <v>32</v>
      </c>
      <c r="B9" s="1" t="s">
        <v>6</v>
      </c>
      <c r="C9" s="1" t="s">
        <v>1</v>
      </c>
      <c r="D9" s="1">
        <v>2017</v>
      </c>
      <c r="E9" s="1" t="str">
        <f>E6</f>
        <v>ALCANZADO A DICIEMBRE</v>
      </c>
    </row>
    <row r="10" spans="1:8" ht="70.5" customHeight="1">
      <c r="A10" s="25" t="s">
        <v>62</v>
      </c>
      <c r="B10" s="2">
        <f>130+157+168+287</f>
        <v>742</v>
      </c>
      <c r="C10" s="3">
        <f>333+177+150+150</f>
        <v>810</v>
      </c>
      <c r="D10" s="3">
        <v>226</v>
      </c>
      <c r="E10" s="93">
        <v>0.76</v>
      </c>
      <c r="H10" s="31"/>
    </row>
    <row r="11" spans="1:8" ht="24.75" customHeight="1">
      <c r="A11" s="26" t="s">
        <v>27</v>
      </c>
      <c r="B11" s="80" t="s">
        <v>22</v>
      </c>
      <c r="C11" s="80"/>
      <c r="D11" s="80"/>
      <c r="E11" s="80"/>
      <c r="H11" s="51"/>
    </row>
    <row r="12" spans="1:12" ht="27" customHeight="1">
      <c r="A12" s="1" t="s">
        <v>33</v>
      </c>
      <c r="B12" s="1" t="s">
        <v>0</v>
      </c>
      <c r="C12" s="1" t="s">
        <v>1</v>
      </c>
      <c r="D12" s="1">
        <f>D6</f>
        <v>2017</v>
      </c>
      <c r="E12" s="45" t="str">
        <f>E6</f>
        <v>ALCANZADO A DICIEMBRE</v>
      </c>
      <c r="K12" s="53"/>
      <c r="L12" s="53"/>
    </row>
    <row r="13" spans="1:20" ht="75.75" customHeight="1">
      <c r="A13" s="25" t="s">
        <v>63</v>
      </c>
      <c r="B13" s="4">
        <v>4.34</v>
      </c>
      <c r="C13" s="4" t="s">
        <v>24</v>
      </c>
      <c r="D13" s="17">
        <v>3</v>
      </c>
      <c r="E13" s="94">
        <v>0.87</v>
      </c>
      <c r="G13" s="50"/>
      <c r="H13" s="48"/>
      <c r="I13" s="50"/>
      <c r="K13" s="50"/>
      <c r="L13" s="58"/>
      <c r="M13" s="50"/>
      <c r="N13" s="54"/>
      <c r="O13" s="61"/>
      <c r="P13" s="60"/>
      <c r="Q13" s="60"/>
      <c r="T13" s="59"/>
    </row>
    <row r="14" spans="1:12" ht="15">
      <c r="A14" s="26" t="s">
        <v>28</v>
      </c>
      <c r="B14" s="78" t="s">
        <v>2</v>
      </c>
      <c r="C14" s="78"/>
      <c r="D14" s="78"/>
      <c r="E14" s="78"/>
      <c r="G14" s="46"/>
      <c r="H14" s="49"/>
      <c r="J14" s="47"/>
      <c r="K14" s="47"/>
      <c r="L14" s="47"/>
    </row>
    <row r="15" spans="1:9" ht="34.5" customHeight="1">
      <c r="A15" s="1" t="s">
        <v>34</v>
      </c>
      <c r="B15" s="1" t="s">
        <v>0</v>
      </c>
      <c r="C15" s="1" t="s">
        <v>1</v>
      </c>
      <c r="D15" s="1">
        <f>D6</f>
        <v>2017</v>
      </c>
      <c r="E15" s="45" t="str">
        <f>E6</f>
        <v>ALCANZADO A DICIEMBRE</v>
      </c>
      <c r="G15" s="92"/>
      <c r="H15" s="57"/>
      <c r="I15" s="31"/>
    </row>
    <row r="16" spans="1:20" ht="96">
      <c r="A16" s="23" t="s">
        <v>65</v>
      </c>
      <c r="B16" s="2">
        <v>300</v>
      </c>
      <c r="C16" s="3">
        <v>2000</v>
      </c>
      <c r="D16" s="3" t="s">
        <v>64</v>
      </c>
      <c r="E16" s="95">
        <v>1.12</v>
      </c>
      <c r="F16" s="20">
        <f>489.510134/650</f>
        <v>0.7530925138461538</v>
      </c>
      <c r="G16" s="66"/>
      <c r="H16" s="65"/>
      <c r="I16" s="31"/>
      <c r="T16" s="59" t="s">
        <v>50</v>
      </c>
    </row>
    <row r="17" spans="1:9" ht="15">
      <c r="A17" s="77" t="s">
        <v>20</v>
      </c>
      <c r="B17" s="77"/>
      <c r="C17" s="77"/>
      <c r="D17" s="77"/>
      <c r="E17" s="77"/>
      <c r="G17" s="56"/>
      <c r="H17" s="57"/>
      <c r="I17" s="31"/>
    </row>
    <row r="18" spans="1:9" ht="24" customHeight="1">
      <c r="A18" s="24" t="s">
        <v>29</v>
      </c>
      <c r="B18" s="76" t="s">
        <v>23</v>
      </c>
      <c r="C18" s="76"/>
      <c r="D18" s="76"/>
      <c r="E18" s="76"/>
      <c r="G18" s="56"/>
      <c r="H18" s="57"/>
      <c r="I18" s="31"/>
    </row>
    <row r="19" spans="1:9" ht="25.5" customHeight="1">
      <c r="A19" s="27" t="s">
        <v>35</v>
      </c>
      <c r="B19" s="1" t="s">
        <v>0</v>
      </c>
      <c r="C19" s="1" t="s">
        <v>1</v>
      </c>
      <c r="D19" s="1">
        <f>D6</f>
        <v>2017</v>
      </c>
      <c r="E19" s="45" t="str">
        <f>E6</f>
        <v>ALCANZADO A DICIEMBRE</v>
      </c>
      <c r="G19" s="56"/>
      <c r="H19" s="57"/>
      <c r="I19" s="31"/>
    </row>
    <row r="20" spans="1:6" ht="134.25" customHeight="1">
      <c r="A20" s="28" t="s">
        <v>49</v>
      </c>
      <c r="B20" s="22">
        <v>0.3</v>
      </c>
      <c r="C20" s="22">
        <v>0.8</v>
      </c>
      <c r="D20" s="22">
        <v>0.8</v>
      </c>
      <c r="E20" s="96">
        <f>1743/2294</f>
        <v>0.7598081952920662</v>
      </c>
      <c r="F20" s="35" t="s">
        <v>40</v>
      </c>
    </row>
    <row r="21" spans="1:5" ht="14.25">
      <c r="A21" s="24" t="s">
        <v>30</v>
      </c>
      <c r="B21" s="78" t="s">
        <v>3</v>
      </c>
      <c r="C21" s="78"/>
      <c r="D21" s="78"/>
      <c r="E21" s="78"/>
    </row>
    <row r="22" spans="1:5" ht="24">
      <c r="A22" s="63" t="s">
        <v>36</v>
      </c>
      <c r="B22" s="63" t="s">
        <v>0</v>
      </c>
      <c r="C22" s="63" t="s">
        <v>1</v>
      </c>
      <c r="D22" s="63">
        <v>2017</v>
      </c>
      <c r="E22" s="63" t="str">
        <f>E6</f>
        <v>ALCANZADO A DICIEMBRE</v>
      </c>
    </row>
    <row r="23" spans="1:6" ht="134.25" customHeight="1">
      <c r="A23" s="29" t="s">
        <v>59</v>
      </c>
      <c r="B23" s="19">
        <v>1</v>
      </c>
      <c r="C23" s="19">
        <v>1</v>
      </c>
      <c r="D23" s="19">
        <v>0.27</v>
      </c>
      <c r="E23" s="97">
        <v>1.02</v>
      </c>
      <c r="F23" s="64" t="s">
        <v>39</v>
      </c>
    </row>
    <row r="24" spans="1:5" ht="16.5" customHeight="1">
      <c r="A24" s="33"/>
      <c r="B24" s="34"/>
      <c r="C24" s="34"/>
      <c r="D24" s="34"/>
      <c r="E24" s="34"/>
    </row>
    <row r="25" spans="1:4" ht="14.25">
      <c r="A25" s="79" t="s">
        <v>51</v>
      </c>
      <c r="B25" s="79"/>
      <c r="C25" s="79"/>
      <c r="D25" s="79"/>
    </row>
    <row r="26" spans="1:4" ht="14.25">
      <c r="A26" s="30" t="s">
        <v>54</v>
      </c>
      <c r="B26" s="21"/>
      <c r="C26" s="21"/>
      <c r="D26" s="21"/>
    </row>
    <row r="27" spans="1:4" ht="14.25">
      <c r="A27" s="21" t="s">
        <v>53</v>
      </c>
      <c r="B27" s="21"/>
      <c r="C27" s="21"/>
      <c r="D27" s="21"/>
    </row>
    <row r="34" ht="14.25">
      <c r="C34" s="31"/>
    </row>
  </sheetData>
  <sheetProtection/>
  <mergeCells count="12">
    <mergeCell ref="B21:E21"/>
    <mergeCell ref="A25:D25"/>
    <mergeCell ref="B8:E8"/>
    <mergeCell ref="B11:E11"/>
    <mergeCell ref="B14:E14"/>
    <mergeCell ref="A1:E1"/>
    <mergeCell ref="A2:D2"/>
    <mergeCell ref="A3:D3"/>
    <mergeCell ref="A4:D4"/>
    <mergeCell ref="B5:E5"/>
    <mergeCell ref="B18:E18"/>
    <mergeCell ref="A17:E17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5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7" max="7" width="12.7109375" style="0" bestFit="1" customWidth="1"/>
    <col min="9" max="9" width="17.421875" style="0" customWidth="1"/>
    <col min="10" max="10" width="16.8515625" style="0" customWidth="1"/>
    <col min="11" max="11" width="15.57421875" style="0" customWidth="1"/>
  </cols>
  <sheetData>
    <row r="1" spans="1:5" ht="25.5" customHeight="1">
      <c r="A1" s="70" t="s">
        <v>38</v>
      </c>
      <c r="B1" s="71"/>
      <c r="C1" s="71"/>
      <c r="D1" s="71"/>
      <c r="E1" s="72"/>
    </row>
    <row r="2" spans="1:5" ht="15.75" customHeight="1">
      <c r="A2" s="87" t="s">
        <v>10</v>
      </c>
      <c r="B2" s="87"/>
      <c r="C2" s="87"/>
      <c r="D2" s="87"/>
      <c r="E2" s="87"/>
    </row>
    <row r="3" spans="1:5" ht="15.75" customHeight="1">
      <c r="A3" s="87" t="s">
        <v>11</v>
      </c>
      <c r="B3" s="87"/>
      <c r="C3" s="87"/>
      <c r="D3" s="87"/>
      <c r="E3" s="87"/>
    </row>
    <row r="4" spans="1:5" ht="15.75">
      <c r="A4" s="87" t="s">
        <v>47</v>
      </c>
      <c r="B4" s="87"/>
      <c r="C4" s="87"/>
      <c r="D4" s="87"/>
      <c r="E4" s="87"/>
    </row>
    <row r="6" spans="1:5" ht="15">
      <c r="A6" t="s">
        <v>55</v>
      </c>
      <c r="E6" t="s">
        <v>8</v>
      </c>
    </row>
    <row r="7" spans="1:5" ht="15">
      <c r="A7" s="88" t="s">
        <v>9</v>
      </c>
      <c r="B7" s="89" t="s">
        <v>15</v>
      </c>
      <c r="C7" s="90" t="s">
        <v>17</v>
      </c>
      <c r="D7" s="91"/>
      <c r="E7" s="81" t="s">
        <v>16</v>
      </c>
    </row>
    <row r="8" spans="1:5" ht="15">
      <c r="A8" s="88"/>
      <c r="B8" s="88"/>
      <c r="C8" s="6" t="s">
        <v>18</v>
      </c>
      <c r="D8" s="5" t="s">
        <v>19</v>
      </c>
      <c r="E8" s="82"/>
    </row>
    <row r="9" spans="1:8" ht="15.75">
      <c r="A9" s="10" t="s">
        <v>5</v>
      </c>
      <c r="B9" s="7">
        <f>B12*77%</f>
        <v>91164001358.43001</v>
      </c>
      <c r="C9" s="7">
        <f>H9</f>
        <v>6475734622</v>
      </c>
      <c r="D9" s="7"/>
      <c r="E9" s="55">
        <f>+B9+C9+D9</f>
        <v>97639735980.43001</v>
      </c>
      <c r="G9" s="14">
        <f>J25</f>
        <v>7400839568</v>
      </c>
      <c r="H9">
        <f>+G9*87.5%</f>
        <v>6475734622</v>
      </c>
    </row>
    <row r="10" spans="1:8" ht="31.5">
      <c r="A10" s="11" t="s">
        <v>12</v>
      </c>
      <c r="B10" s="7">
        <f>B12*11%</f>
        <v>13023428765.49</v>
      </c>
      <c r="C10" s="7">
        <f>H10</f>
        <v>925104946</v>
      </c>
      <c r="D10" s="7"/>
      <c r="E10" s="55">
        <f>+B10+C10</f>
        <v>13948533711.49</v>
      </c>
      <c r="H10">
        <f>+G9*12.5%</f>
        <v>925104946</v>
      </c>
    </row>
    <row r="11" spans="1:5" ht="31.5">
      <c r="A11" s="11" t="s">
        <v>13</v>
      </c>
      <c r="B11" s="7">
        <f>B12*12%</f>
        <v>14207376835.08</v>
      </c>
      <c r="C11" s="7">
        <f>J20</f>
        <v>456857064</v>
      </c>
      <c r="D11" s="7"/>
      <c r="E11" s="55">
        <f>+B11+C11</f>
        <v>14664233899.08</v>
      </c>
    </row>
    <row r="12" spans="1:5" ht="15.75">
      <c r="A12" s="12" t="s">
        <v>14</v>
      </c>
      <c r="B12" s="8">
        <v>118394806959</v>
      </c>
      <c r="C12" s="8">
        <f>C9+C10+C11</f>
        <v>7857696632</v>
      </c>
      <c r="D12" s="8"/>
      <c r="E12" s="8">
        <f>SUM(B12:D12)</f>
        <v>126252503591</v>
      </c>
    </row>
    <row r="13" spans="2:5" ht="15">
      <c r="B13" s="14"/>
      <c r="E13" s="14"/>
    </row>
    <row r="14" spans="4:6" ht="15">
      <c r="D14" s="15"/>
      <c r="E14" s="14"/>
      <c r="F14" s="16"/>
    </row>
    <row r="15" spans="1:5" ht="31.5">
      <c r="A15" s="32" t="s">
        <v>37</v>
      </c>
      <c r="B15" s="8">
        <v>12766500</v>
      </c>
      <c r="D15" s="13"/>
      <c r="E15" s="14"/>
    </row>
    <row r="16" spans="1:5" ht="15">
      <c r="A16" s="85" t="s">
        <v>57</v>
      </c>
      <c r="B16" s="85"/>
      <c r="C16" s="85"/>
      <c r="D16" s="85"/>
      <c r="E16" s="85"/>
    </row>
    <row r="17" spans="1:5" ht="15">
      <c r="A17" s="86" t="s">
        <v>56</v>
      </c>
      <c r="B17" s="86"/>
      <c r="C17" s="86"/>
      <c r="D17" s="86"/>
      <c r="E17" s="86"/>
    </row>
    <row r="18" spans="1:5" ht="15.75" thickBot="1">
      <c r="A18" s="9" t="s">
        <v>52</v>
      </c>
      <c r="B18" s="36"/>
      <c r="C18" s="36"/>
      <c r="D18" s="36"/>
      <c r="E18" s="36"/>
    </row>
    <row r="19" spans="2:10" ht="111" customHeight="1">
      <c r="B19" s="9"/>
      <c r="C19" s="9"/>
      <c r="H19" s="38" t="s">
        <v>41</v>
      </c>
      <c r="I19" s="39">
        <v>2017</v>
      </c>
      <c r="J19" s="39" t="s">
        <v>58</v>
      </c>
    </row>
    <row r="20" spans="1:10" ht="84">
      <c r="A20" s="9"/>
      <c r="B20" s="9"/>
      <c r="C20" s="9"/>
      <c r="G20" s="37">
        <v>770</v>
      </c>
      <c r="H20" s="42" t="s">
        <v>46</v>
      </c>
      <c r="I20" s="43">
        <v>1270000000</v>
      </c>
      <c r="J20" s="62">
        <v>456857064</v>
      </c>
    </row>
    <row r="21" spans="7:11" ht="96">
      <c r="G21" s="84">
        <v>776</v>
      </c>
      <c r="H21" s="42" t="s">
        <v>43</v>
      </c>
      <c r="I21" s="43">
        <v>4184000000</v>
      </c>
      <c r="J21" s="62">
        <v>5640495147</v>
      </c>
      <c r="K21" s="83">
        <f>J25</f>
        <v>7400839568</v>
      </c>
    </row>
    <row r="22" spans="7:11" ht="96">
      <c r="G22" s="84"/>
      <c r="H22" s="42" t="s">
        <v>44</v>
      </c>
      <c r="I22" s="43">
        <v>3130000000</v>
      </c>
      <c r="J22" s="62">
        <v>840468761</v>
      </c>
      <c r="K22" s="84"/>
    </row>
    <row r="23" spans="7:11" ht="132">
      <c r="G23" s="84"/>
      <c r="H23" s="42" t="s">
        <v>45</v>
      </c>
      <c r="I23" s="44">
        <v>2110000000</v>
      </c>
      <c r="J23" s="62">
        <v>919875660</v>
      </c>
      <c r="K23" s="84"/>
    </row>
    <row r="24" spans="8:10" ht="17.25" thickBot="1">
      <c r="H24" s="40" t="s">
        <v>42</v>
      </c>
      <c r="I24" s="41">
        <f>SUM(I20:I23)</f>
        <v>10694000000</v>
      </c>
      <c r="J24" s="67">
        <f>J20+J21+J22+J23</f>
        <v>7857696632</v>
      </c>
    </row>
    <row r="25" spans="10:11" ht="16.5">
      <c r="J25" s="69">
        <f>J21+J22+J23</f>
        <v>7400839568</v>
      </c>
      <c r="K25" s="68">
        <f>J24-J25</f>
        <v>456857064</v>
      </c>
    </row>
  </sheetData>
  <sheetProtection/>
  <mergeCells count="12">
    <mergeCell ref="B7:B8"/>
    <mergeCell ref="C7:D7"/>
    <mergeCell ref="E7:E8"/>
    <mergeCell ref="K21:K23"/>
    <mergeCell ref="G21:G23"/>
    <mergeCell ref="A16:E16"/>
    <mergeCell ref="A17:E17"/>
    <mergeCell ref="A1:E1"/>
    <mergeCell ref="A2:E2"/>
    <mergeCell ref="A3:E3"/>
    <mergeCell ref="A4:E4"/>
    <mergeCell ref="A7:A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2018-01-12T19:50:28Z</cp:lastPrinted>
  <dcterms:created xsi:type="dcterms:W3CDTF">2008-08-26T19:35:11Z</dcterms:created>
  <dcterms:modified xsi:type="dcterms:W3CDTF">2018-01-12T20:05:49Z</dcterms:modified>
  <cp:category/>
  <cp:version/>
  <cp:contentType/>
  <cp:contentStatus/>
</cp:coreProperties>
</file>